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nsplc-my.sharepoint.com/personal/matheus_oliveira_genusplc_com/Documents/US/Digital/Website/UK-ClickDimension/DigitalCampaign/"/>
    </mc:Choice>
  </mc:AlternateContent>
  <xr:revisionPtr revIDLastSave="10" documentId="8_{FDE0C69B-3277-4029-8CD8-195B07D3A075}" xr6:coauthVersionLast="45" xr6:coauthVersionMax="45" xr10:uidLastSave="{2CF8AD35-A3D5-BC42-AC79-36AD5B84FE96}"/>
  <bookViews>
    <workbookView xWindow="0" yWindow="0" windowWidth="51200" windowHeight="28800" xr2:uid="{42C30497-D02E-4BE8-AA2F-A8990F20C5AE}"/>
  </bookViews>
  <sheets>
    <sheet name="Calcualte your 13th milk chequ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20" i="1" l="1"/>
  <c r="D19" i="1"/>
  <c r="D16" i="1"/>
  <c r="F19" i="1" l="1"/>
  <c r="D21" i="1"/>
  <c r="D17" i="1"/>
  <c r="D26" i="1" l="1"/>
  <c r="D32" i="1"/>
  <c r="D34" i="1" l="1"/>
  <c r="D38" i="1" s="1"/>
  <c r="D40" i="1" s="1"/>
</calcChain>
</file>

<file path=xl/sharedStrings.xml><?xml version="1.0" encoding="utf-8"?>
<sst xmlns="http://schemas.openxmlformats.org/spreadsheetml/2006/main" count="24" uniqueCount="24">
  <si>
    <t>Total number calvings:</t>
  </si>
  <si>
    <t>Replacement rate:</t>
  </si>
  <si>
    <t>Heifers required:</t>
  </si>
  <si>
    <t>Total number cows (milking and dry):</t>
  </si>
  <si>
    <r>
      <t>% to breed to</t>
    </r>
    <r>
      <rPr>
        <b/>
        <u/>
        <sz val="11"/>
        <color theme="1"/>
        <rFont val="Calibri"/>
        <family val="2"/>
        <scheme val="minor"/>
      </rPr>
      <t xml:space="preserve"> sexed dairy semen</t>
    </r>
    <r>
      <rPr>
        <b/>
        <sz val="11"/>
        <color theme="1"/>
        <rFont val="Calibri"/>
        <family val="2"/>
        <scheme val="minor"/>
      </rPr>
      <t>:</t>
    </r>
  </si>
  <si>
    <r>
      <t xml:space="preserve">% to breed to </t>
    </r>
    <r>
      <rPr>
        <b/>
        <u/>
        <sz val="11"/>
        <color theme="1"/>
        <rFont val="Calibri"/>
        <family val="2"/>
        <scheme val="minor"/>
      </rPr>
      <t>conventional dairy semen</t>
    </r>
    <r>
      <rPr>
        <b/>
        <sz val="11"/>
        <color theme="1"/>
        <rFont val="Calibri"/>
        <family val="2"/>
        <scheme val="minor"/>
      </rPr>
      <t>:</t>
    </r>
  </si>
  <si>
    <r>
      <t xml:space="preserve">% to breed to </t>
    </r>
    <r>
      <rPr>
        <b/>
        <u/>
        <sz val="11"/>
        <color theme="1"/>
        <rFont val="Calibri"/>
        <family val="2"/>
        <scheme val="minor"/>
      </rPr>
      <t>beef semen</t>
    </r>
    <r>
      <rPr>
        <b/>
        <sz val="11"/>
        <color theme="1"/>
        <rFont val="Calibri"/>
        <family val="2"/>
        <scheme val="minor"/>
      </rPr>
      <t>:</t>
    </r>
  </si>
  <si>
    <t>Dairy heifer calves produced:</t>
  </si>
  <si>
    <t>Dairy bull calves produced:</t>
  </si>
  <si>
    <t>Beef calves produced:</t>
  </si>
  <si>
    <t>Beef bull calf value:</t>
  </si>
  <si>
    <t>Beef heifer calf value:</t>
  </si>
  <si>
    <r>
      <rPr>
        <b/>
        <sz val="11"/>
        <color rgb="FFFF0000"/>
        <rFont val="Calibri"/>
        <family val="2"/>
        <scheme val="minor"/>
      </rPr>
      <t>BEEF</t>
    </r>
    <r>
      <rPr>
        <b/>
        <sz val="11"/>
        <color rgb="FF002060"/>
        <rFont val="Calibri"/>
        <family val="2"/>
        <scheme val="minor"/>
      </rPr>
      <t>ADVANTAGE</t>
    </r>
    <r>
      <rPr>
        <b/>
        <sz val="11"/>
        <color theme="1"/>
        <rFont val="Calibri"/>
        <family val="2"/>
        <scheme val="minor"/>
      </rPr>
      <t xml:space="preserve"> value:</t>
    </r>
  </si>
  <si>
    <t>Benefit - calving ease, gestation, value and still births</t>
  </si>
  <si>
    <t>Beef calf crop value:</t>
  </si>
  <si>
    <t>Litres equiv</t>
  </si>
  <si>
    <t>Per cow/year</t>
  </si>
  <si>
    <t>PPL</t>
  </si>
  <si>
    <t>Heifer surplus or deficit=</t>
  </si>
  <si>
    <t>Just fill out your details in all the yellow boxes below</t>
  </si>
  <si>
    <t>Your '13th Milk Cheque' could be worth...</t>
  </si>
  <si>
    <t>Select your Beef Advantage level - this is the benefit per calving to a dairy farm.</t>
  </si>
  <si>
    <r>
      <rPr>
        <sz val="11"/>
        <color theme="1"/>
        <rFont val="Calibri"/>
        <family val="2"/>
      </rPr>
      <t>©</t>
    </r>
    <r>
      <rPr>
        <sz val="6.6"/>
        <color theme="1"/>
        <rFont val="Calibri"/>
        <family val="2"/>
      </rPr>
      <t xml:space="preserve"> Genus Breeding Ltd. 2020.</t>
    </r>
  </si>
  <si>
    <t xml:space="preserve">'13th Milk Cheque' - Beef on Dairy calculator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</si>
</sst>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£&quot;#,##0;[Red]\-&quot;£&quot;#,##0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_-&quot;£&quot;* #,##0_-;\-&quot;£&quot;* #,##0_-;_-&quot;£&quot;* &quot;-&quot;??_-;_-@_-"/>
    <numFmt numFmtId="168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</font>
    <font>
      <sz val="6.6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9" fontId="2" fillId="2" borderId="1" xfId="3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7" fontId="2" fillId="2" borderId="1" xfId="2" applyNumberFormat="1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hidden="1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9" fontId="2" fillId="3" borderId="1" xfId="3" applyFont="1" applyFill="1" applyBorder="1" applyAlignment="1" applyProtection="1">
      <alignment horizontal="center"/>
      <protection hidden="1"/>
    </xf>
    <xf numFmtId="9" fontId="2" fillId="3" borderId="0" xfId="3" applyFont="1" applyFill="1" applyBorder="1" applyAlignment="1" applyProtection="1">
      <alignment horizontal="center"/>
      <protection hidden="1"/>
    </xf>
    <xf numFmtId="0" fontId="0" fillId="3" borderId="1" xfId="0" applyFill="1" applyBorder="1" applyAlignment="1">
      <alignment horizontal="center"/>
    </xf>
    <xf numFmtId="164" fontId="0" fillId="3" borderId="0" xfId="0" applyNumberFormat="1" applyFill="1" applyAlignment="1" applyProtection="1">
      <alignment horizontal="center"/>
      <protection hidden="1"/>
    </xf>
    <xf numFmtId="164" fontId="2" fillId="3" borderId="0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 applyProtection="1">
      <alignment horizontal="center"/>
      <protection hidden="1"/>
    </xf>
    <xf numFmtId="167" fontId="2" fillId="3" borderId="6" xfId="0" applyNumberFormat="1" applyFont="1" applyFill="1" applyBorder="1" applyAlignment="1" applyProtection="1">
      <alignment horizontal="center"/>
      <protection hidden="1"/>
    </xf>
    <xf numFmtId="167" fontId="2" fillId="3" borderId="0" xfId="0" applyNumberFormat="1" applyFont="1" applyFill="1" applyBorder="1" applyAlignment="1">
      <alignment horizontal="center"/>
    </xf>
    <xf numFmtId="168" fontId="0" fillId="3" borderId="0" xfId="1" applyNumberFormat="1" applyFont="1" applyFill="1" applyAlignment="1">
      <alignment horizontal="center"/>
    </xf>
    <xf numFmtId="168" fontId="0" fillId="3" borderId="0" xfId="0" applyNumberFormat="1" applyFill="1" applyAlignment="1">
      <alignment horizontal="center"/>
    </xf>
    <xf numFmtId="0" fontId="6" fillId="3" borderId="0" xfId="0" applyFont="1" applyFill="1" applyAlignment="1">
      <alignment horizontal="center"/>
    </xf>
    <xf numFmtId="167" fontId="8" fillId="4" borderId="5" xfId="0" applyNumberFormat="1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3" borderId="0" xfId="0" applyFont="1" applyFill="1" applyBorder="1" applyAlignment="1">
      <alignment horizontal="right"/>
    </xf>
    <xf numFmtId="0" fontId="0" fillId="3" borderId="0" xfId="0" applyFill="1" applyAlignment="1">
      <alignment horizontal="right"/>
    </xf>
    <xf numFmtId="0" fontId="2" fillId="2" borderId="0" xfId="0" applyFont="1" applyFill="1" applyAlignment="1">
      <alignment horizontal="center"/>
    </xf>
    <xf numFmtId="0" fontId="0" fillId="3" borderId="0" xfId="0" applyFill="1" applyAlignment="1"/>
    <xf numFmtId="0" fontId="11" fillId="0" borderId="0" xfId="4"/>
    <xf numFmtId="0" fontId="2" fillId="3" borderId="1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49" fontId="8" fillId="4" borderId="2" xfId="0" quotePrefix="1" applyNumberFormat="1" applyFont="1" applyFill="1" applyBorder="1" applyAlignment="1">
      <alignment horizontal="center"/>
    </xf>
    <xf numFmtId="49" fontId="8" fillId="4" borderId="4" xfId="0" quotePrefix="1" applyNumberFormat="1" applyFont="1" applyFill="1" applyBorder="1" applyAlignment="1">
      <alignment horizontal="center"/>
    </xf>
    <xf numFmtId="0" fontId="0" fillId="3" borderId="0" xfId="0" applyFill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9" fillId="3" borderId="0" xfId="0" applyFont="1" applyFill="1" applyAlignment="1">
      <alignment horizontal="center"/>
    </xf>
    <xf numFmtId="0" fontId="7" fillId="3" borderId="0" xfId="0" quotePrefix="1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7" xfId="0" quotePrefix="1" applyFont="1" applyFill="1" applyBorder="1" applyAlignment="1">
      <alignment horizontal="right"/>
    </xf>
    <xf numFmtId="0" fontId="2" fillId="3" borderId="3" xfId="0" quotePrefix="1" applyFont="1" applyFill="1" applyBorder="1" applyAlignment="1">
      <alignment horizontal="right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816200</xdr:colOff>
      <xdr:row>7</xdr:row>
      <xdr:rowOff>169411</xdr:rowOff>
    </xdr:from>
    <xdr:to>
      <xdr:col>11</xdr:col>
      <xdr:colOff>439963</xdr:colOff>
      <xdr:row>15</xdr:row>
      <xdr:rowOff>169411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D136292-C792-4F87-8ACA-710B5727247A}"/>
            </a:ext>
          </a:extLst>
        </xdr:cNvPr>
        <xdr:cNvSpPr/>
      </xdr:nvSpPr>
      <xdr:spPr>
        <a:xfrm>
          <a:off x="5917367" y="1608744"/>
          <a:ext cx="3253846" cy="1439334"/>
        </a:xfrm>
        <a:prstGeom prst="rect">
          <a:avLst/>
        </a:prstGeom>
        <a:solidFill>
          <a:srgbClr val="DCD8D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1200" b="1" u="sng">
              <a:solidFill>
                <a:srgbClr val="22306C"/>
              </a:solidFill>
            </a:rPr>
            <a:t>Assumptions:</a:t>
          </a:r>
        </a:p>
        <a:p>
          <a:endParaRPr lang="en-GB" sz="400" u="sng">
            <a:solidFill>
              <a:srgbClr val="22306C"/>
            </a:solidFill>
          </a:endParaRPr>
        </a:p>
        <a:p>
          <a:r>
            <a:rPr lang="en-GB" sz="1200">
              <a:solidFill>
                <a:srgbClr val="22306C"/>
              </a:solidFill>
            </a:rPr>
            <a:t>-90% gender</a:t>
          </a:r>
          <a:r>
            <a:rPr lang="en-GB" sz="1200" baseline="0">
              <a:solidFill>
                <a:srgbClr val="22306C"/>
              </a:solidFill>
            </a:rPr>
            <a:t> skew.</a:t>
          </a:r>
        </a:p>
        <a:p>
          <a:r>
            <a:rPr lang="en-GB" sz="1200" baseline="0">
              <a:solidFill>
                <a:srgbClr val="22306C"/>
              </a:solidFill>
            </a:rPr>
            <a:t>-All beef calves sold under 42 days</a:t>
          </a:r>
        </a:p>
        <a:p>
          <a:r>
            <a:rPr lang="en-GB" sz="1200" baseline="0">
              <a:solidFill>
                <a:srgbClr val="22306C"/>
              </a:solidFill>
            </a:rPr>
            <a:t>-Average fertility so that number of calvings equals number of cows. (e.g no. heifers entering the herd = no. cows leaving the herd)</a:t>
          </a:r>
        </a:p>
        <a:p>
          <a:r>
            <a:rPr lang="en-GB" sz="1200" baseline="0">
              <a:solidFill>
                <a:srgbClr val="22306C"/>
              </a:solidFill>
            </a:rPr>
            <a:t>-Maintaining herd size</a:t>
          </a:r>
          <a:endParaRPr lang="en-GB" sz="1200">
            <a:solidFill>
              <a:srgbClr val="22306C"/>
            </a:solidFill>
          </a:endParaRPr>
        </a:p>
      </xdr:txBody>
    </xdr:sp>
    <xdr:clientData/>
  </xdr:twoCellAnchor>
  <xdr:twoCellAnchor editAs="oneCell">
    <xdr:from>
      <xdr:col>1</xdr:col>
      <xdr:colOff>6351</xdr:colOff>
      <xdr:row>2</xdr:row>
      <xdr:rowOff>31750</xdr:rowOff>
    </xdr:from>
    <xdr:to>
      <xdr:col>1</xdr:col>
      <xdr:colOff>1524001</xdr:colOff>
      <xdr:row>7</xdr:row>
      <xdr:rowOff>201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F05904-5B1F-4B3F-8271-528D07230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951" y="31750"/>
          <a:ext cx="1517650" cy="1062768"/>
        </a:xfrm>
        <a:prstGeom prst="rect">
          <a:avLst/>
        </a:prstGeom>
      </xdr:spPr>
    </xdr:pic>
    <xdr:clientData/>
  </xdr:twoCellAnchor>
  <xdr:twoCellAnchor>
    <xdr:from>
      <xdr:col>4</xdr:col>
      <xdr:colOff>1280583</xdr:colOff>
      <xdr:row>25</xdr:row>
      <xdr:rowOff>184227</xdr:rowOff>
    </xdr:from>
    <xdr:to>
      <xdr:col>11</xdr:col>
      <xdr:colOff>158446</xdr:colOff>
      <xdr:row>33</xdr:row>
      <xdr:rowOff>141895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DD679FE-3904-47C2-9A54-B3D93B52A120}"/>
            </a:ext>
          </a:extLst>
        </xdr:cNvPr>
        <xdr:cNvSpPr/>
      </xdr:nvSpPr>
      <xdr:spPr>
        <a:xfrm>
          <a:off x="6381750" y="4872644"/>
          <a:ext cx="2507946" cy="1439334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>
              <a:solidFill>
                <a:schemeClr val="bg1"/>
              </a:solidFill>
            </a:rPr>
            <a:t>Contact</a:t>
          </a:r>
          <a:r>
            <a:rPr lang="en-GB" sz="1200" baseline="0">
              <a:solidFill>
                <a:schemeClr val="bg1"/>
              </a:solidFill>
            </a:rPr>
            <a:t> </a:t>
          </a:r>
          <a:r>
            <a:rPr lang="en-GB" sz="1200" b="1" baseline="0">
              <a:solidFill>
                <a:schemeClr val="bg1"/>
              </a:solidFill>
            </a:rPr>
            <a:t>Genus Breeding Ltd </a:t>
          </a:r>
          <a:r>
            <a:rPr lang="en-GB" sz="1200" baseline="0">
              <a:solidFill>
                <a:schemeClr val="bg1"/>
              </a:solidFill>
            </a:rPr>
            <a:t>for more information on </a:t>
          </a:r>
          <a:r>
            <a:rPr lang="en-GB" sz="1200" b="1" baseline="0">
              <a:solidFill>
                <a:schemeClr val="bg1"/>
              </a:solidFill>
            </a:rPr>
            <a:t>01270 616681</a:t>
          </a:r>
          <a:r>
            <a:rPr lang="en-GB" sz="1200" baseline="0">
              <a:solidFill>
                <a:schemeClr val="bg1"/>
              </a:solidFill>
            </a:rPr>
            <a:t>, alternatively please email:</a:t>
          </a:r>
        </a:p>
        <a:p>
          <a:pPr algn="ctr"/>
          <a:r>
            <a:rPr lang="en-GB" sz="1200" b="1" baseline="0">
              <a:solidFill>
                <a:schemeClr val="bg1"/>
              </a:solidFill>
            </a:rPr>
            <a:t>Mark.Smith@genusplc.com </a:t>
          </a:r>
          <a:r>
            <a:rPr lang="en-GB" sz="1200" baseline="0">
              <a:solidFill>
                <a:schemeClr val="bg1"/>
              </a:solidFill>
            </a:rPr>
            <a:t>or </a:t>
          </a:r>
          <a:r>
            <a:rPr lang="en-GB" sz="1200" b="1" baseline="0">
              <a:solidFill>
                <a:schemeClr val="bg1"/>
              </a:solidFill>
            </a:rPr>
            <a:t>Samantha.Wilson@genusplc.com.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01881-7EC0-40E2-ADDC-1C9CC64D2550}">
  <dimension ref="A1:T42"/>
  <sheetViews>
    <sheetView showGridLines="0" showRowColHeaders="0" tabSelected="1" zoomScaleNormal="100" workbookViewId="0">
      <selection activeCell="N1" sqref="N1"/>
    </sheetView>
  </sheetViews>
  <sheetFormatPr baseColWidth="10" defaultColWidth="8.83203125" defaultRowHeight="15" x14ac:dyDescent="0.2"/>
  <cols>
    <col min="2" max="2" width="27.83203125" customWidth="1"/>
    <col min="3" max="3" width="23.6640625" style="2" customWidth="1"/>
    <col min="4" max="4" width="12.6640625" style="2" bestFit="1" customWidth="1"/>
    <col min="5" max="5" width="21.5" style="2" bestFit="1" customWidth="1"/>
    <col min="6" max="6" width="10.1640625" style="2" bestFit="1" customWidth="1"/>
    <col min="7" max="7" width="5" style="2" hidden="1" customWidth="1"/>
    <col min="8" max="8" width="23.5" style="2" hidden="1" customWidth="1"/>
    <col min="9" max="9" width="16.83203125" style="2" hidden="1" customWidth="1"/>
    <col min="10" max="12" width="10.1640625" style="2" customWidth="1"/>
    <col min="13" max="30" width="8.6640625" customWidth="1"/>
  </cols>
  <sheetData>
    <row r="1" spans="1:12" x14ac:dyDescent="0.2">
      <c r="A1" s="8"/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2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x14ac:dyDescent="0.2">
      <c r="A3" s="8"/>
      <c r="B3" s="8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29" x14ac:dyDescent="0.35">
      <c r="A4" s="8"/>
      <c r="B4" s="8"/>
      <c r="C4" s="44" t="s">
        <v>23</v>
      </c>
      <c r="D4" s="45"/>
      <c r="E4" s="45"/>
      <c r="F4" s="45"/>
      <c r="G4" s="45"/>
      <c r="H4" s="45"/>
      <c r="I4" s="45"/>
      <c r="J4" s="45"/>
      <c r="K4" s="45"/>
      <c r="L4" s="23"/>
    </row>
    <row r="5" spans="1:12" x14ac:dyDescent="0.2">
      <c r="A5" s="8"/>
      <c r="B5" s="8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">
      <c r="A6" s="8"/>
      <c r="B6" s="8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2">
      <c r="A7" s="8"/>
      <c r="B7" s="8"/>
      <c r="C7" s="9"/>
      <c r="D7" s="34" t="s">
        <v>19</v>
      </c>
      <c r="E7" s="35"/>
      <c r="F7" s="36"/>
      <c r="G7" s="25"/>
      <c r="H7" s="25"/>
      <c r="I7" s="25"/>
      <c r="J7" s="9"/>
      <c r="K7" s="9"/>
      <c r="L7" s="9"/>
    </row>
    <row r="8" spans="1:12" x14ac:dyDescent="0.2">
      <c r="A8" s="8"/>
      <c r="B8" s="8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4.5" customHeight="1" x14ac:dyDescent="0.2">
      <c r="A9" s="8"/>
      <c r="B9" s="33" t="s">
        <v>3</v>
      </c>
      <c r="C9" s="33"/>
      <c r="D9" s="1">
        <v>200</v>
      </c>
      <c r="E9" s="9"/>
      <c r="F9" s="9"/>
      <c r="G9" s="9"/>
      <c r="H9" s="9"/>
      <c r="I9" s="9"/>
      <c r="J9" s="9"/>
      <c r="K9" s="9"/>
      <c r="L9" s="9"/>
    </row>
    <row r="10" spans="1:12" ht="14.5" customHeight="1" x14ac:dyDescent="0.2">
      <c r="A10" s="8"/>
      <c r="B10" s="33" t="s">
        <v>0</v>
      </c>
      <c r="C10" s="33"/>
      <c r="D10" s="5">
        <v>200</v>
      </c>
      <c r="E10" s="9"/>
      <c r="F10" s="9"/>
      <c r="G10" s="9"/>
      <c r="H10" s="9"/>
      <c r="I10" s="9"/>
      <c r="J10" s="9"/>
      <c r="K10" s="9"/>
      <c r="L10" s="9"/>
    </row>
    <row r="11" spans="1:12" ht="14.5" customHeight="1" x14ac:dyDescent="0.2">
      <c r="A11" s="8"/>
      <c r="B11" s="33" t="s">
        <v>1</v>
      </c>
      <c r="C11" s="33"/>
      <c r="D11" s="4">
        <v>0.3</v>
      </c>
      <c r="E11" s="9"/>
      <c r="F11" s="9"/>
      <c r="G11" s="9"/>
      <c r="H11" s="9"/>
      <c r="I11" s="9"/>
      <c r="J11" s="9"/>
      <c r="K11" s="9"/>
      <c r="L11" s="9"/>
    </row>
    <row r="12" spans="1:12" ht="14.5" customHeight="1" x14ac:dyDescent="0.2">
      <c r="A12" s="8"/>
      <c r="B12" s="33" t="s">
        <v>2</v>
      </c>
      <c r="C12" s="33"/>
      <c r="D12" s="10">
        <f>D10*D11</f>
        <v>60</v>
      </c>
      <c r="E12" s="9"/>
      <c r="F12" s="9"/>
      <c r="G12" s="9"/>
      <c r="H12" s="9"/>
      <c r="I12" s="9"/>
      <c r="J12" s="9"/>
      <c r="K12" s="9"/>
      <c r="L12" s="9"/>
    </row>
    <row r="13" spans="1:12" ht="14.5" customHeight="1" x14ac:dyDescent="0.2">
      <c r="A13" s="8"/>
      <c r="B13" s="28"/>
      <c r="C13" s="28"/>
      <c r="D13" s="12"/>
      <c r="E13" s="9"/>
      <c r="F13" s="9"/>
      <c r="G13" s="9"/>
      <c r="H13" s="9"/>
      <c r="I13" s="9"/>
      <c r="J13" s="9"/>
      <c r="K13" s="9"/>
      <c r="L13" s="9"/>
    </row>
    <row r="14" spans="1:12" ht="14.5" customHeight="1" x14ac:dyDescent="0.2">
      <c r="A14" s="8"/>
      <c r="B14" s="33" t="s">
        <v>4</v>
      </c>
      <c r="C14" s="33"/>
      <c r="D14" s="3">
        <v>0.25</v>
      </c>
      <c r="E14" s="9"/>
      <c r="F14" s="9"/>
      <c r="G14" s="9"/>
      <c r="H14" s="9"/>
      <c r="I14" s="9"/>
      <c r="J14" s="9"/>
      <c r="K14" s="9"/>
      <c r="L14" s="9"/>
    </row>
    <row r="15" spans="1:12" ht="14.5" customHeight="1" x14ac:dyDescent="0.2">
      <c r="A15" s="8"/>
      <c r="B15" s="33" t="s">
        <v>5</v>
      </c>
      <c r="C15" s="33"/>
      <c r="D15" s="3">
        <v>0.15</v>
      </c>
      <c r="E15" s="9"/>
      <c r="F15" s="9"/>
      <c r="G15" s="9"/>
      <c r="H15" s="9"/>
      <c r="I15" s="9"/>
      <c r="J15" s="9"/>
      <c r="K15" s="9"/>
      <c r="L15" s="9"/>
    </row>
    <row r="16" spans="1:12" ht="14.5" customHeight="1" x14ac:dyDescent="0.2">
      <c r="A16" s="8"/>
      <c r="B16" s="33" t="s">
        <v>6</v>
      </c>
      <c r="C16" s="33"/>
      <c r="D16" s="13">
        <f>1-D15-D14</f>
        <v>0.6</v>
      </c>
      <c r="E16" s="9"/>
      <c r="F16" s="9"/>
      <c r="G16" s="9"/>
      <c r="H16" s="9"/>
      <c r="I16" s="9"/>
      <c r="J16" s="9"/>
      <c r="K16" s="9"/>
      <c r="L16" s="9"/>
    </row>
    <row r="17" spans="1:12" x14ac:dyDescent="0.2">
      <c r="A17" s="8"/>
      <c r="B17" s="28"/>
      <c r="C17" s="28"/>
      <c r="D17" s="14">
        <f>SUM(D14:D16)</f>
        <v>1</v>
      </c>
      <c r="E17" s="9"/>
      <c r="F17" s="9"/>
      <c r="G17" s="9"/>
      <c r="H17" s="9"/>
      <c r="I17" s="9"/>
      <c r="J17" s="9"/>
      <c r="K17" s="9"/>
      <c r="L17" s="9"/>
    </row>
    <row r="18" spans="1:12" x14ac:dyDescent="0.2">
      <c r="A18" s="8"/>
      <c r="B18" s="29"/>
      <c r="C18" s="29"/>
      <c r="D18" s="9"/>
      <c r="E18" s="9"/>
      <c r="F18" s="9"/>
      <c r="G18" s="9"/>
      <c r="H18" s="9"/>
      <c r="I18" s="9"/>
      <c r="J18" s="9"/>
      <c r="K18" s="9"/>
      <c r="L18" s="9"/>
    </row>
    <row r="19" spans="1:12" x14ac:dyDescent="0.2">
      <c r="A19" s="8"/>
      <c r="B19" s="33" t="s">
        <v>7</v>
      </c>
      <c r="C19" s="33"/>
      <c r="D19" s="10">
        <f>((D10*D14)*0.9)+((D10*D15)/2)</f>
        <v>60</v>
      </c>
      <c r="E19" s="15" t="s">
        <v>18</v>
      </c>
      <c r="F19" s="15">
        <f>D19-D12</f>
        <v>0</v>
      </c>
      <c r="G19" s="9"/>
      <c r="H19" s="9"/>
      <c r="I19" s="9"/>
      <c r="J19" s="9"/>
      <c r="K19" s="9"/>
      <c r="L19" s="9"/>
    </row>
    <row r="20" spans="1:12" x14ac:dyDescent="0.2">
      <c r="A20" s="8"/>
      <c r="B20" s="33" t="s">
        <v>8</v>
      </c>
      <c r="C20" s="33"/>
      <c r="D20" s="10">
        <f>((D10*D14)*0.1)+(D10*D15)/2</f>
        <v>20</v>
      </c>
      <c r="E20" s="9"/>
      <c r="F20" s="9"/>
      <c r="G20" s="9"/>
      <c r="H20" s="9"/>
      <c r="I20" s="16">
        <v>0</v>
      </c>
      <c r="J20" s="9"/>
      <c r="K20" s="9"/>
      <c r="L20" s="9"/>
    </row>
    <row r="21" spans="1:12" x14ac:dyDescent="0.2">
      <c r="A21" s="8"/>
      <c r="B21" s="33" t="s">
        <v>9</v>
      </c>
      <c r="C21" s="33"/>
      <c r="D21" s="10">
        <f>D10*D16</f>
        <v>120</v>
      </c>
      <c r="E21" s="9"/>
      <c r="F21" s="9"/>
      <c r="G21" s="9"/>
      <c r="H21" s="9"/>
      <c r="I21" s="16">
        <v>10</v>
      </c>
      <c r="J21" s="9"/>
      <c r="K21" s="9"/>
      <c r="L21" s="9"/>
    </row>
    <row r="22" spans="1:12" x14ac:dyDescent="0.2">
      <c r="A22" s="8"/>
      <c r="B22" s="28"/>
      <c r="C22" s="28"/>
      <c r="D22" s="11"/>
      <c r="E22" s="9"/>
      <c r="F22" s="9"/>
      <c r="G22" s="9"/>
      <c r="H22" s="9"/>
      <c r="I22" s="16">
        <v>20</v>
      </c>
      <c r="J22" s="9"/>
      <c r="K22" s="9"/>
      <c r="L22" s="9"/>
    </row>
    <row r="23" spans="1:12" x14ac:dyDescent="0.2">
      <c r="A23" s="8"/>
      <c r="B23" s="33" t="s">
        <v>10</v>
      </c>
      <c r="C23" s="33"/>
      <c r="D23" s="6">
        <v>220</v>
      </c>
      <c r="E23" s="9"/>
      <c r="F23" s="9"/>
      <c r="G23" s="9"/>
      <c r="H23" s="9"/>
      <c r="I23" s="16">
        <v>30</v>
      </c>
      <c r="J23" s="9"/>
      <c r="K23" s="9"/>
      <c r="L23" s="9"/>
    </row>
    <row r="24" spans="1:12" x14ac:dyDescent="0.2">
      <c r="A24" s="8"/>
      <c r="B24" s="33" t="s">
        <v>11</v>
      </c>
      <c r="C24" s="33"/>
      <c r="D24" s="6">
        <v>120</v>
      </c>
      <c r="E24" s="9"/>
      <c r="F24" s="9"/>
      <c r="G24" s="9"/>
      <c r="H24" s="9"/>
      <c r="I24" s="16">
        <v>40</v>
      </c>
      <c r="J24" s="9"/>
      <c r="K24" s="9"/>
      <c r="L24" s="9"/>
    </row>
    <row r="25" spans="1:12" ht="16" thickBot="1" x14ac:dyDescent="0.25">
      <c r="A25" s="8"/>
      <c r="B25" s="28"/>
      <c r="C25" s="28"/>
      <c r="D25" s="17"/>
      <c r="E25" s="9"/>
      <c r="F25" s="9"/>
      <c r="G25" s="9"/>
      <c r="H25" s="9"/>
      <c r="I25" s="16">
        <v>50</v>
      </c>
      <c r="J25" s="9"/>
      <c r="K25" s="9"/>
      <c r="L25" s="9"/>
    </row>
    <row r="26" spans="1:12" ht="16" thickBot="1" x14ac:dyDescent="0.25">
      <c r="A26" s="8"/>
      <c r="B26" s="47" t="s">
        <v>14</v>
      </c>
      <c r="C26" s="48"/>
      <c r="D26" s="18">
        <f>(AVERAGE(D23:D24))*D21</f>
        <v>20400</v>
      </c>
      <c r="E26" s="9"/>
      <c r="F26" s="9"/>
      <c r="G26" s="9"/>
      <c r="H26" s="9"/>
      <c r="I26" s="16">
        <v>60</v>
      </c>
      <c r="J26" s="9"/>
      <c r="K26" s="9"/>
      <c r="L26" s="9"/>
    </row>
    <row r="27" spans="1:12" x14ac:dyDescent="0.2">
      <c r="A27" s="8"/>
      <c r="B27" s="28"/>
      <c r="C27" s="28"/>
      <c r="D27" s="17"/>
      <c r="E27" s="9"/>
      <c r="F27" s="9"/>
      <c r="G27" s="9"/>
      <c r="H27" s="9"/>
      <c r="I27" s="16">
        <v>70</v>
      </c>
      <c r="J27" s="9"/>
      <c r="K27" s="9"/>
      <c r="L27" s="9"/>
    </row>
    <row r="28" spans="1:12" x14ac:dyDescent="0.2">
      <c r="A28" s="8"/>
      <c r="B28" s="41" t="s">
        <v>21</v>
      </c>
      <c r="C28" s="41"/>
      <c r="D28" s="41"/>
      <c r="E28" s="9"/>
      <c r="F28" s="9"/>
      <c r="G28" s="9"/>
      <c r="H28" s="9"/>
      <c r="I28" s="16">
        <v>80</v>
      </c>
      <c r="J28" s="9"/>
      <c r="K28" s="9"/>
      <c r="L28" s="9"/>
    </row>
    <row r="29" spans="1:12" x14ac:dyDescent="0.2">
      <c r="A29" s="8"/>
      <c r="B29" s="42"/>
      <c r="C29" s="42"/>
      <c r="D29" s="42"/>
      <c r="E29" s="9"/>
      <c r="F29" s="9"/>
      <c r="G29" s="9"/>
      <c r="H29" s="9"/>
      <c r="I29" s="9"/>
      <c r="J29" s="9"/>
      <c r="K29" s="9"/>
      <c r="L29" s="9"/>
    </row>
    <row r="30" spans="1:12" x14ac:dyDescent="0.2">
      <c r="A30" s="8"/>
      <c r="B30" s="46" t="s">
        <v>12</v>
      </c>
      <c r="C30" s="46"/>
      <c r="D30" s="7">
        <v>40</v>
      </c>
      <c r="E30" s="9"/>
      <c r="F30" s="9"/>
      <c r="G30" s="9"/>
      <c r="H30" s="9"/>
      <c r="I30" s="9"/>
      <c r="J30" s="9"/>
      <c r="K30" s="9"/>
      <c r="L30" s="9"/>
    </row>
    <row r="31" spans="1:12" ht="16" thickBot="1" x14ac:dyDescent="0.25">
      <c r="A31" s="8"/>
      <c r="B31" s="28"/>
      <c r="C31" s="28"/>
      <c r="D31" s="17"/>
      <c r="E31" s="9"/>
      <c r="F31" s="9"/>
      <c r="G31" s="9"/>
      <c r="H31" s="9"/>
      <c r="I31" s="9"/>
      <c r="J31" s="9"/>
      <c r="K31" s="9"/>
      <c r="L31" s="9"/>
    </row>
    <row r="32" spans="1:12" ht="16" thickBot="1" x14ac:dyDescent="0.25">
      <c r="A32" s="8"/>
      <c r="B32" s="37" t="s">
        <v>13</v>
      </c>
      <c r="C32" s="38"/>
      <c r="D32" s="19">
        <f>D30*D21</f>
        <v>4800</v>
      </c>
      <c r="E32" s="9"/>
      <c r="F32" s="9"/>
      <c r="G32" s="9"/>
      <c r="H32" s="9"/>
      <c r="I32" s="9"/>
      <c r="J32" s="9"/>
      <c r="K32" s="9"/>
      <c r="L32" s="9"/>
    </row>
    <row r="33" spans="1:20" ht="16" thickBot="1" x14ac:dyDescent="0.25">
      <c r="A33" s="8"/>
      <c r="B33" s="11"/>
      <c r="C33" s="9"/>
      <c r="D33" s="20"/>
      <c r="E33" s="9"/>
      <c r="F33" s="9"/>
      <c r="G33" s="9"/>
      <c r="H33" s="9"/>
      <c r="I33" s="9"/>
      <c r="J33" s="9"/>
      <c r="K33" s="9"/>
      <c r="L33" s="9"/>
    </row>
    <row r="34" spans="1:20" ht="22" thickBot="1" x14ac:dyDescent="0.3">
      <c r="A34" s="8"/>
      <c r="B34" s="39" t="s">
        <v>20</v>
      </c>
      <c r="C34" s="40"/>
      <c r="D34" s="24">
        <f>SUM(D26,D32)</f>
        <v>25200</v>
      </c>
      <c r="E34" s="9"/>
      <c r="F34" s="9"/>
      <c r="G34" s="9"/>
      <c r="H34" s="9"/>
      <c r="I34" s="9"/>
      <c r="J34" s="9"/>
      <c r="K34" s="9"/>
      <c r="L34" s="9"/>
    </row>
    <row r="35" spans="1:20" x14ac:dyDescent="0.2">
      <c r="A35" s="8"/>
      <c r="B35" s="11"/>
      <c r="C35" s="11"/>
      <c r="D35" s="12"/>
      <c r="E35" s="9"/>
      <c r="F35" s="9"/>
      <c r="G35" s="9"/>
      <c r="H35" s="9"/>
      <c r="I35" s="9"/>
      <c r="J35" s="9"/>
      <c r="K35" s="9"/>
      <c r="L35" s="9"/>
    </row>
    <row r="36" spans="1:20" x14ac:dyDescent="0.2">
      <c r="A36" s="8"/>
      <c r="B36" s="8"/>
      <c r="C36" s="9" t="s">
        <v>17</v>
      </c>
      <c r="D36" s="30">
        <v>27</v>
      </c>
      <c r="E36" s="9"/>
      <c r="F36" s="9"/>
      <c r="G36" s="9"/>
      <c r="H36" s="9"/>
      <c r="I36" s="9"/>
      <c r="J36" s="9"/>
      <c r="K36" s="9"/>
      <c r="L36" s="9"/>
    </row>
    <row r="37" spans="1:20" x14ac:dyDescent="0.2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T37" s="32"/>
    </row>
    <row r="38" spans="1:20" x14ac:dyDescent="0.2">
      <c r="A38" s="8"/>
      <c r="B38" s="8"/>
      <c r="C38" s="9" t="s">
        <v>15</v>
      </c>
      <c r="D38" s="21">
        <f>D34/(D36/100)</f>
        <v>93333.333333333328</v>
      </c>
      <c r="E38" s="9"/>
      <c r="F38" s="9"/>
      <c r="G38" s="9"/>
      <c r="H38" s="9"/>
      <c r="I38" s="9"/>
      <c r="J38" s="9"/>
      <c r="K38" s="9"/>
      <c r="L38" s="9"/>
    </row>
    <row r="39" spans="1:20" x14ac:dyDescent="0.2">
      <c r="A39" s="8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20" x14ac:dyDescent="0.2">
      <c r="A40" s="8"/>
      <c r="B40" s="8"/>
      <c r="C40" s="9" t="s">
        <v>16</v>
      </c>
      <c r="D40" s="22">
        <f>D38/D9</f>
        <v>466.66666666666663</v>
      </c>
      <c r="E40" s="9"/>
      <c r="F40" s="9"/>
      <c r="G40" s="31"/>
      <c r="H40" s="31"/>
      <c r="I40" s="31"/>
      <c r="J40" s="43" t="s">
        <v>22</v>
      </c>
      <c r="K40" s="43"/>
      <c r="L40" s="31"/>
    </row>
    <row r="41" spans="1:20" x14ac:dyDescent="0.2">
      <c r="A41" s="8"/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20" x14ac:dyDescent="0.2">
      <c r="A42" s="26"/>
      <c r="B42" s="26"/>
      <c r="C42" s="27"/>
      <c r="D42" s="27"/>
      <c r="E42" s="27"/>
      <c r="F42" s="27"/>
      <c r="G42" s="27"/>
      <c r="H42" s="27"/>
      <c r="I42" s="27"/>
      <c r="J42" s="27"/>
      <c r="K42" s="27"/>
      <c r="L42" s="27"/>
    </row>
  </sheetData>
  <sheetProtection algorithmName="SHA-512" hashValue="JRYiAjCcN/B8gWUSjI/scgZ5cqLNZwQZxTSJcHDcB2vV1UVVuszKhiqFf0Dfz12ZQHPzZ/F00QHNMFFc3mAfLg==" saltValue="MbW05Yi5IUrFO61E9Ua6ZQ==" spinCount="100000" sheet="1" objects="1" formatCells="0"/>
  <protectedRanges>
    <protectedRange sqref="D9:D12 D14:D15 D23:D24 D30 D36" name="yellow boxes"/>
  </protectedRanges>
  <mergeCells count="20">
    <mergeCell ref="B34:C34"/>
    <mergeCell ref="B28:D29"/>
    <mergeCell ref="J40:K40"/>
    <mergeCell ref="C4:K4"/>
    <mergeCell ref="B23:C23"/>
    <mergeCell ref="B24:C24"/>
    <mergeCell ref="B30:C30"/>
    <mergeCell ref="B26:C26"/>
    <mergeCell ref="B21:C21"/>
    <mergeCell ref="B15:C15"/>
    <mergeCell ref="B16:C16"/>
    <mergeCell ref="B9:C9"/>
    <mergeCell ref="B10:C10"/>
    <mergeCell ref="B11:C11"/>
    <mergeCell ref="B14:C14"/>
    <mergeCell ref="B12:C12"/>
    <mergeCell ref="B19:C19"/>
    <mergeCell ref="D7:F7"/>
    <mergeCell ref="B20:C20"/>
    <mergeCell ref="B32:C32"/>
  </mergeCells>
  <conditionalFormatting sqref="F19">
    <cfRule type="colorScale" priority="1">
      <colorScale>
        <cfvo type="num" val="-1"/>
        <cfvo type="num" val="0"/>
        <cfvo type="num" val="1"/>
        <color rgb="FFF8696B"/>
        <color theme="0"/>
        <color rgb="FF63BE7B"/>
      </colorScale>
    </cfRule>
    <cfRule type="colorScale" priority="2">
      <colorScale>
        <cfvo type="num" val="0"/>
        <cfvo type="num" val="1"/>
        <color rgb="FFFF0000"/>
        <color rgb="FF00B050"/>
      </colorScale>
    </cfRule>
  </conditionalFormatting>
  <dataValidations count="1">
    <dataValidation type="list" allowBlank="1" showInputMessage="1" showErrorMessage="1" sqref="D30" xr:uid="{DB05EE91-500E-4BC4-B3A5-D9CD5CA8E903}">
      <formula1>$I$20:$I$28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A7CA9CA75E3E4382CB294B9F15B2C4" ma:contentTypeVersion="13" ma:contentTypeDescription="Create a new document." ma:contentTypeScope="" ma:versionID="04da35ad997e8b2b077c86e6c1038e1b">
  <xsd:schema xmlns:xsd="http://www.w3.org/2001/XMLSchema" xmlns:xs="http://www.w3.org/2001/XMLSchema" xmlns:p="http://schemas.microsoft.com/office/2006/metadata/properties" xmlns:ns3="1c9c133c-2157-4b5a-8558-75027ab7c2cb" xmlns:ns4="12025a33-b41b-4065-9138-9d743c5eca4f" targetNamespace="http://schemas.microsoft.com/office/2006/metadata/properties" ma:root="true" ma:fieldsID="b40764c1dbc2815d50fea277eb95ef7c" ns3:_="" ns4:_="">
    <xsd:import namespace="1c9c133c-2157-4b5a-8558-75027ab7c2cb"/>
    <xsd:import namespace="12025a33-b41b-4065-9138-9d743c5eca4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9c133c-2157-4b5a-8558-75027ab7c2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25a33-b41b-4065-9138-9d743c5eca4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E5DA41-BD99-4B52-B380-57B9FCFFD2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9c133c-2157-4b5a-8558-75027ab7c2cb"/>
    <ds:schemaRef ds:uri="12025a33-b41b-4065-9138-9d743c5eca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2A3F8D-EE2A-4AFF-B61D-8F92C8729DA6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12025a33-b41b-4065-9138-9d743c5eca4f"/>
    <ds:schemaRef ds:uri="http://purl.org/dc/terms/"/>
    <ds:schemaRef ds:uri="http://schemas.openxmlformats.org/package/2006/metadata/core-properties"/>
    <ds:schemaRef ds:uri="1c9c133c-2157-4b5a-8558-75027ab7c2cb"/>
  </ds:schemaRefs>
</ds:datastoreItem>
</file>

<file path=customXml/itemProps3.xml><?xml version="1.0" encoding="utf-8"?>
<ds:datastoreItem xmlns:ds="http://schemas.openxmlformats.org/officeDocument/2006/customXml" ds:itemID="{C1944EA1-0288-42D7-A40E-2402B4A4A2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Calcualte your 13th milk cheque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Sammie Wilson</dc:creator>
  <cp:lastModifiedBy>Matheus Oliveira</cp:lastModifiedBy>
  <dcterms:created xsi:type="dcterms:W3CDTF">2020-05-20T16:24:05Z</dcterms:created>
  <dcterms:modified xsi:type="dcterms:W3CDTF">2020-05-27T22:18:48Z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0x01010017A7CA9CA75E3E4382CB294B9F15B2C4</vt:lpwstr>
  </property>
</Properties>
</file>